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11640" activeTab="0"/>
  </bookViews>
  <sheets>
    <sheet name="PHX - Rate Matrix" sheetId="1" r:id="rId1"/>
  </sheets>
  <definedNames>
    <definedName name="_xlnm.Print_Titles" localSheetId="0">'PHX - Rate Matrix'!$1:$12</definedName>
  </definedNames>
  <calcPr fullCalcOnLoad="1"/>
</workbook>
</file>

<file path=xl/sharedStrings.xml><?xml version="1.0" encoding="utf-8"?>
<sst xmlns="http://schemas.openxmlformats.org/spreadsheetml/2006/main" count="127" uniqueCount="59">
  <si>
    <t>TRANSWESTERN PIPELINE COMPANY, LLC</t>
  </si>
  <si>
    <t>RATE SCHEDULES FTS-5 &amp; ITS-2</t>
  </si>
  <si>
    <t>FOR PHOENIX EXPANSION PROJECT</t>
  </si>
  <si>
    <t>MAXIMUM TRANSPORTATION RATE MATRIX  &lt;1&gt;</t>
  </si>
  <si>
    <t>DELIVERY AREA</t>
  </si>
  <si>
    <t>RECEIPT AREA</t>
  </si>
  <si>
    <t>WOT</t>
  </si>
  <si>
    <t>ASH FORK</t>
  </si>
  <si>
    <t>THOREAU</t>
  </si>
  <si>
    <t>SJ</t>
  </si>
  <si>
    <t>I/B LINK</t>
  </si>
  <si>
    <t>RATE TYPE</t>
  </si>
  <si>
    <t>(CAL)</t>
  </si>
  <si>
    <t>(EOC)</t>
  </si>
  <si>
    <t>POINT*</t>
  </si>
  <si>
    <t>PHOENIX</t>
  </si>
  <si>
    <t>POINT *</t>
  </si>
  <si>
    <t>EOT</t>
  </si>
  <si>
    <t>(Blanco)</t>
  </si>
  <si>
    <t>POINT</t>
  </si>
  <si>
    <t>(N. of Blanco)</t>
  </si>
  <si>
    <t>WEST OF THOREAU (WOT)</t>
  </si>
  <si>
    <t>FTS-5 Reservation</t>
  </si>
  <si>
    <t>FTS-5 Commodity</t>
  </si>
  <si>
    <t>ITS-2 Commodity</t>
  </si>
  <si>
    <t>1.05%</t>
  </si>
  <si>
    <t>0.95%</t>
  </si>
  <si>
    <t>2.35%</t>
  </si>
  <si>
    <t>2.45%</t>
  </si>
  <si>
    <t>2.90%</t>
  </si>
  <si>
    <t>Fuel Percentage</t>
  </si>
  <si>
    <t>ASH FORK POINT</t>
  </si>
  <si>
    <t>2.25%</t>
  </si>
  <si>
    <t>2.80%</t>
  </si>
  <si>
    <t>THOREAU POINT                (TH)</t>
  </si>
  <si>
    <t>1.40%</t>
  </si>
  <si>
    <t>1.50%</t>
  </si>
  <si>
    <t>1.95%</t>
  </si>
  <si>
    <t>EAST OF THOREAU (EOT)</t>
  </si>
  <si>
    <t>2.60%</t>
  </si>
  <si>
    <t>2.50%</t>
  </si>
  <si>
    <t>1.55%</t>
  </si>
  <si>
    <t>1.35%</t>
  </si>
  <si>
    <t>3.05%</t>
  </si>
  <si>
    <t>3.50%</t>
  </si>
  <si>
    <t>SAN JUAN - Blanco                (SJ)</t>
  </si>
  <si>
    <t>Fuel Percentage (Blanco)</t>
  </si>
  <si>
    <t>I/B LINK POINT</t>
  </si>
  <si>
    <t>0.45%</t>
  </si>
  <si>
    <t>SAN JUAN - North of Blanco                           (SJ)</t>
  </si>
  <si>
    <t>1.85%</t>
  </si>
  <si>
    <t>3.25%</t>
  </si>
  <si>
    <t>Fuel Percentage (N. of Blanco)</t>
  </si>
  <si>
    <t>&lt;1&gt;  Transport rates under Rate Schedules FTS-5 and ITS-2 shall be equal to the transport rates under Rate Schedules FTS-1 and ITS-1, respectively, for non-Phoenix Expansion Project related paths.</t>
  </si>
  <si>
    <t xml:space="preserve">        Refer to the Maximum Rate Per Dth, as applicable, under Rate Schedules FTS-1, FTS-4 and LFT currently effective Rate Sheets.</t>
  </si>
  <si>
    <t>* LAUF is not included in fuel for deliveries to Thoreau or Ash Fork.</t>
  </si>
  <si>
    <t>NOTES:</t>
  </si>
  <si>
    <t>The ACA surcharge of $0.0018 is added to the above commodity rates, if applicable.</t>
  </si>
  <si>
    <t>Effective Date: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</si>
</sst>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[$-409]h:mm:ss\ AM/PM"/>
    <numFmt numFmtId="167" formatCode="&quot;$&quot;#,##0.0000"/>
    <numFmt numFmtId="168" formatCode="0.000%"/>
    <numFmt numFmtId="169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quotePrefix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quotePrefix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L83"/>
  <sheetViews>
    <sheetView tabSelected="1" workbookViewId="0" topLeftCell="A1">
      <pane ySplit="12" topLeftCell="BM13" activePane="bottomLeft" state="frozen"/>
      <selection pane="topLeft" activeCell="A1" sqref="A1"/>
      <selection pane="bottomLeft" activeCell="B11" sqref="B11:B12"/>
    </sheetView>
  </sheetViews>
  <sheetFormatPr defaultColWidth="9.140625" defaultRowHeight="12.75"/>
  <cols>
    <col min="1" max="1" width="9.140625" style="1" customWidth="1"/>
    <col min="2" max="2" width="25.8515625" style="1" customWidth="1"/>
    <col min="3" max="3" width="14.28125" style="1" customWidth="1"/>
    <col min="4" max="6" width="14.140625" style="1" customWidth="1"/>
    <col min="7" max="7" width="13.421875" style="1" customWidth="1"/>
    <col min="8" max="8" width="13.7109375" style="1" customWidth="1"/>
    <col min="9" max="10" width="14.7109375" style="1" customWidth="1"/>
    <col min="11" max="11" width="16.421875" style="1" customWidth="1"/>
    <col min="12" max="12" width="13.140625" style="1" customWidth="1"/>
    <col min="13" max="16384" width="9.140625" style="1" customWidth="1"/>
  </cols>
  <sheetData>
    <row r="2" spans="2:12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2.75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2:12" ht="12.75"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2.75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4:5" ht="12.75">
      <c r="D6" s="2"/>
      <c r="E6" s="2"/>
    </row>
    <row r="7" ht="13.5">
      <c r="B7" s="3"/>
    </row>
    <row r="8" spans="2:11" ht="13.5">
      <c r="B8" s="3" t="s">
        <v>58</v>
      </c>
      <c r="C8" s="45" t="s">
        <v>4</v>
      </c>
      <c r="D8" s="46"/>
      <c r="E8" s="46"/>
      <c r="F8" s="46"/>
      <c r="G8" s="46"/>
      <c r="H8" s="46"/>
      <c r="I8" s="46"/>
      <c r="J8" s="46"/>
      <c r="K8" s="47"/>
    </row>
    <row r="9" spans="2:11" ht="13.5">
      <c r="B9" s="7">
        <v>40817</v>
      </c>
      <c r="C9" s="48"/>
      <c r="D9" s="49"/>
      <c r="E9" s="49"/>
      <c r="F9" s="49"/>
      <c r="G9" s="49"/>
      <c r="H9" s="49"/>
      <c r="I9" s="49"/>
      <c r="J9" s="49"/>
      <c r="K9" s="50"/>
    </row>
    <row r="10" spans="2:11" ht="13.5">
      <c r="B10" s="7"/>
      <c r="C10" s="11"/>
      <c r="D10" s="12"/>
      <c r="E10" s="12"/>
      <c r="F10" s="12"/>
      <c r="G10" s="12"/>
      <c r="H10" s="12"/>
      <c r="I10" s="12"/>
      <c r="J10" s="12"/>
      <c r="K10" s="13"/>
    </row>
    <row r="11" spans="2:12" ht="12.75">
      <c r="B11" s="51" t="s">
        <v>5</v>
      </c>
      <c r="C11" s="4" t="s">
        <v>6</v>
      </c>
      <c r="D11" s="5" t="s">
        <v>6</v>
      </c>
      <c r="E11" s="5" t="s">
        <v>7</v>
      </c>
      <c r="F11" s="5"/>
      <c r="G11" s="5" t="s">
        <v>8</v>
      </c>
      <c r="H11" s="15"/>
      <c r="I11" s="5" t="s">
        <v>9</v>
      </c>
      <c r="J11" s="5" t="s">
        <v>10</v>
      </c>
      <c r="K11" s="6" t="s">
        <v>9</v>
      </c>
      <c r="L11" s="51" t="s">
        <v>11</v>
      </c>
    </row>
    <row r="12" spans="2:12" ht="12.75">
      <c r="B12" s="52"/>
      <c r="C12" s="8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10" t="s">
        <v>20</v>
      </c>
      <c r="L12" s="52"/>
    </row>
    <row r="13" spans="2:12" ht="25.5">
      <c r="B13" s="60" t="s">
        <v>21</v>
      </c>
      <c r="C13" s="17">
        <v>0.2259</v>
      </c>
      <c r="D13" s="17">
        <v>0.1909</v>
      </c>
      <c r="E13" s="17">
        <v>0.1909</v>
      </c>
      <c r="F13" s="17">
        <f>0.1909+0.6973</f>
        <v>0.8882</v>
      </c>
      <c r="G13" s="17">
        <v>0.2259</v>
      </c>
      <c r="H13" s="17">
        <f>0.2259+0.15</f>
        <v>0.3759</v>
      </c>
      <c r="I13" s="17">
        <f>0.2259+0.14</f>
        <v>0.3659</v>
      </c>
      <c r="J13" s="17">
        <f>0.2259+0.14</f>
        <v>0.3659</v>
      </c>
      <c r="K13" s="17">
        <f>0.2259+0.14</f>
        <v>0.3659</v>
      </c>
      <c r="L13" s="14" t="s">
        <v>22</v>
      </c>
    </row>
    <row r="14" spans="2:12" ht="12.75">
      <c r="B14" s="63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2:12" ht="25.5">
      <c r="B15" s="63"/>
      <c r="C15" s="17">
        <v>0.0089</v>
      </c>
      <c r="D15" s="17">
        <v>0.0089</v>
      </c>
      <c r="E15" s="17">
        <v>0.0089</v>
      </c>
      <c r="F15" s="17">
        <v>0.0089</v>
      </c>
      <c r="G15" s="17">
        <v>0.0089</v>
      </c>
      <c r="H15" s="17">
        <f>0.0089+0.0118</f>
        <v>0.0207</v>
      </c>
      <c r="I15" s="17">
        <f>0.0089+0.0022</f>
        <v>0.0111</v>
      </c>
      <c r="J15" s="17">
        <f>0.0089+0.0022</f>
        <v>0.0111</v>
      </c>
      <c r="K15" s="17">
        <f>0.0089+0.0022</f>
        <v>0.0111</v>
      </c>
      <c r="L15" s="18" t="s">
        <v>23</v>
      </c>
    </row>
    <row r="16" spans="2:12" ht="12.75">
      <c r="B16" s="63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2:12" ht="25.5">
      <c r="B17" s="63"/>
      <c r="C17" s="17">
        <f aca="true" t="shared" si="0" ref="C17:K17">C13+C15</f>
        <v>0.23479999999999998</v>
      </c>
      <c r="D17" s="17">
        <f t="shared" si="0"/>
        <v>0.19979999999999998</v>
      </c>
      <c r="E17" s="17">
        <f t="shared" si="0"/>
        <v>0.19979999999999998</v>
      </c>
      <c r="F17" s="17">
        <f t="shared" si="0"/>
        <v>0.8971</v>
      </c>
      <c r="G17" s="17">
        <f t="shared" si="0"/>
        <v>0.23479999999999998</v>
      </c>
      <c r="H17" s="17">
        <f t="shared" si="0"/>
        <v>0.3966</v>
      </c>
      <c r="I17" s="17">
        <f t="shared" si="0"/>
        <v>0.377</v>
      </c>
      <c r="J17" s="17">
        <f t="shared" si="0"/>
        <v>0.377</v>
      </c>
      <c r="K17" s="17">
        <f t="shared" si="0"/>
        <v>0.377</v>
      </c>
      <c r="L17" s="18" t="s">
        <v>24</v>
      </c>
    </row>
    <row r="18" spans="2:12" ht="12.75">
      <c r="B18" s="63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2:12" ht="25.5">
      <c r="B19" s="63"/>
      <c r="C19" s="19" t="s">
        <v>25</v>
      </c>
      <c r="D19" s="19" t="s">
        <v>26</v>
      </c>
      <c r="E19" s="20">
        <v>0.0085</v>
      </c>
      <c r="F19" s="19" t="s">
        <v>26</v>
      </c>
      <c r="G19" s="19" t="s">
        <v>26</v>
      </c>
      <c r="H19" s="19" t="s">
        <v>27</v>
      </c>
      <c r="I19" s="19" t="s">
        <v>28</v>
      </c>
      <c r="J19" s="19" t="s">
        <v>28</v>
      </c>
      <c r="K19" s="19" t="s">
        <v>29</v>
      </c>
      <c r="L19" s="18" t="s">
        <v>30</v>
      </c>
    </row>
    <row r="20" spans="2:12" ht="12.75">
      <c r="B20" s="64"/>
      <c r="C20" s="21"/>
      <c r="D20" s="21"/>
      <c r="E20" s="21"/>
      <c r="F20" s="21"/>
      <c r="G20" s="21"/>
      <c r="H20" s="21"/>
      <c r="I20" s="21"/>
      <c r="J20" s="21"/>
      <c r="K20" s="21"/>
      <c r="L20" s="16"/>
    </row>
    <row r="21" spans="2:12" ht="25.5">
      <c r="B21" s="51" t="s">
        <v>31</v>
      </c>
      <c r="C21" s="17">
        <v>0.2259</v>
      </c>
      <c r="D21" s="17">
        <v>0.1909</v>
      </c>
      <c r="E21" s="22"/>
      <c r="F21" s="22">
        <v>0.6973</v>
      </c>
      <c r="G21" s="22">
        <v>0.1909</v>
      </c>
      <c r="H21" s="22">
        <f>0.1909+0.15</f>
        <v>0.3409</v>
      </c>
      <c r="I21" s="22">
        <f>0.1909+0.14</f>
        <v>0.33089999999999997</v>
      </c>
      <c r="J21" s="22">
        <f>0.1909+0.14</f>
        <v>0.33089999999999997</v>
      </c>
      <c r="K21" s="22">
        <f>0.1909+0.14</f>
        <v>0.33089999999999997</v>
      </c>
      <c r="L21" s="14" t="s">
        <v>22</v>
      </c>
    </row>
    <row r="22" spans="2:12" ht="12.75">
      <c r="B22" s="61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2:12" ht="25.5">
      <c r="B23" s="61"/>
      <c r="C23" s="17">
        <v>0.0089</v>
      </c>
      <c r="D23" s="17">
        <v>0.0089</v>
      </c>
      <c r="E23" s="17"/>
      <c r="F23" s="17">
        <v>0</v>
      </c>
      <c r="G23" s="17">
        <v>0.0089</v>
      </c>
      <c r="H23" s="17">
        <f>0.0089+0.0118</f>
        <v>0.0207</v>
      </c>
      <c r="I23" s="17">
        <f>0.0089+0.0022</f>
        <v>0.0111</v>
      </c>
      <c r="J23" s="17">
        <f>0.0089+0.0022</f>
        <v>0.0111</v>
      </c>
      <c r="K23" s="17">
        <f>0.0089+0.0022</f>
        <v>0.0111</v>
      </c>
      <c r="L23" s="18" t="s">
        <v>23</v>
      </c>
    </row>
    <row r="24" spans="2:12" ht="12.75">
      <c r="B24" s="61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2:12" ht="25.5">
      <c r="B25" s="61"/>
      <c r="C25" s="17">
        <f>C21+C23</f>
        <v>0.23479999999999998</v>
      </c>
      <c r="D25" s="17">
        <f>D21+D23</f>
        <v>0.19979999999999998</v>
      </c>
      <c r="E25" s="17"/>
      <c r="F25" s="17">
        <f aca="true" t="shared" si="1" ref="F25:K25">F21+F23</f>
        <v>0.6973</v>
      </c>
      <c r="G25" s="17">
        <f t="shared" si="1"/>
        <v>0.19979999999999998</v>
      </c>
      <c r="H25" s="17">
        <f t="shared" si="1"/>
        <v>0.3616</v>
      </c>
      <c r="I25" s="17">
        <f t="shared" si="1"/>
        <v>0.34199999999999997</v>
      </c>
      <c r="J25" s="17">
        <f t="shared" si="1"/>
        <v>0.34199999999999997</v>
      </c>
      <c r="K25" s="17">
        <f t="shared" si="1"/>
        <v>0.34199999999999997</v>
      </c>
      <c r="L25" s="18" t="s">
        <v>24</v>
      </c>
    </row>
    <row r="26" spans="2:12" ht="12.75">
      <c r="B26" s="61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2:12" ht="25.5">
      <c r="B27" s="61"/>
      <c r="C27" s="19" t="s">
        <v>25</v>
      </c>
      <c r="D27" s="19" t="s">
        <v>26</v>
      </c>
      <c r="E27" s="20"/>
      <c r="F27" s="20">
        <v>0.001</v>
      </c>
      <c r="G27" s="20">
        <v>0.0085</v>
      </c>
      <c r="H27" s="19" t="s">
        <v>32</v>
      </c>
      <c r="I27" s="19" t="s">
        <v>27</v>
      </c>
      <c r="J27" s="19" t="s">
        <v>27</v>
      </c>
      <c r="K27" s="24" t="s">
        <v>33</v>
      </c>
      <c r="L27" s="13" t="s">
        <v>30</v>
      </c>
    </row>
    <row r="28" spans="2:12" ht="12.75">
      <c r="B28" s="62"/>
      <c r="C28" s="21"/>
      <c r="D28" s="21"/>
      <c r="E28" s="21"/>
      <c r="F28" s="21"/>
      <c r="G28" s="21"/>
      <c r="H28" s="21"/>
      <c r="I28" s="21"/>
      <c r="J28" s="21"/>
      <c r="K28" s="21"/>
      <c r="L28" s="16"/>
    </row>
    <row r="29" spans="2:12" ht="25.5">
      <c r="B29" s="51" t="s">
        <v>15</v>
      </c>
      <c r="C29" s="22">
        <f>0.2259+0.6973</f>
        <v>0.9232</v>
      </c>
      <c r="D29" s="22">
        <f>0.1909+0.6973</f>
        <v>0.8882</v>
      </c>
      <c r="E29" s="22">
        <v>0.6973</v>
      </c>
      <c r="F29" s="22">
        <v>0.6973</v>
      </c>
      <c r="G29" s="22">
        <f>0.1909+0.6973</f>
        <v>0.8882</v>
      </c>
      <c r="H29" s="22">
        <f>0.6973+0.1909+0.15</f>
        <v>1.0382</v>
      </c>
      <c r="I29" s="22">
        <f>0.6973+0.1909+0.14</f>
        <v>1.0282</v>
      </c>
      <c r="J29" s="22">
        <f>0.6973+0.1909+0.14</f>
        <v>1.0282</v>
      </c>
      <c r="K29" s="22">
        <f>0.6973+0.1909+0.14</f>
        <v>1.0282</v>
      </c>
      <c r="L29" s="14" t="s">
        <v>22</v>
      </c>
    </row>
    <row r="30" spans="2:12" ht="12.75">
      <c r="B30" s="61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2:12" ht="25.5">
      <c r="B31" s="61"/>
      <c r="C31" s="17">
        <v>0.0089</v>
      </c>
      <c r="D31" s="17">
        <v>0.0089</v>
      </c>
      <c r="E31" s="17">
        <v>0</v>
      </c>
      <c r="F31" s="17">
        <v>0</v>
      </c>
      <c r="G31" s="17">
        <v>0.0089</v>
      </c>
      <c r="H31" s="17">
        <f>0.0089+0.0118</f>
        <v>0.0207</v>
      </c>
      <c r="I31" s="17">
        <f>0.0089+0.0022</f>
        <v>0.0111</v>
      </c>
      <c r="J31" s="17">
        <f>0.0089+0.0022</f>
        <v>0.0111</v>
      </c>
      <c r="K31" s="17">
        <f>0.0089+0.0022</f>
        <v>0.0111</v>
      </c>
      <c r="L31" s="18" t="s">
        <v>23</v>
      </c>
    </row>
    <row r="32" spans="2:12" ht="12.75">
      <c r="B32" s="61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2:12" ht="25.5">
      <c r="B33" s="61"/>
      <c r="C33" s="17">
        <f aca="true" t="shared" si="2" ref="C33:K33">C29+C31</f>
        <v>0.9321</v>
      </c>
      <c r="D33" s="17">
        <f t="shared" si="2"/>
        <v>0.8971</v>
      </c>
      <c r="E33" s="17">
        <f t="shared" si="2"/>
        <v>0.6973</v>
      </c>
      <c r="F33" s="17">
        <f t="shared" si="2"/>
        <v>0.6973</v>
      </c>
      <c r="G33" s="17">
        <f t="shared" si="2"/>
        <v>0.8971</v>
      </c>
      <c r="H33" s="17">
        <f t="shared" si="2"/>
        <v>1.0589</v>
      </c>
      <c r="I33" s="17">
        <f t="shared" si="2"/>
        <v>1.0393000000000001</v>
      </c>
      <c r="J33" s="17">
        <f t="shared" si="2"/>
        <v>1.0393000000000001</v>
      </c>
      <c r="K33" s="17">
        <f t="shared" si="2"/>
        <v>1.0393000000000001</v>
      </c>
      <c r="L33" s="18" t="s">
        <v>24</v>
      </c>
    </row>
    <row r="34" spans="2:12" ht="12.75">
      <c r="B34" s="61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2:12" ht="25.5">
      <c r="B35" s="61"/>
      <c r="C35" s="19" t="s">
        <v>25</v>
      </c>
      <c r="D35" s="19" t="s">
        <v>26</v>
      </c>
      <c r="E35" s="20">
        <v>0</v>
      </c>
      <c r="F35" s="20">
        <v>0.001</v>
      </c>
      <c r="G35" s="20">
        <v>0.0085</v>
      </c>
      <c r="H35" s="19" t="s">
        <v>32</v>
      </c>
      <c r="I35" s="19" t="s">
        <v>27</v>
      </c>
      <c r="J35" s="19" t="s">
        <v>27</v>
      </c>
      <c r="K35" s="19" t="s">
        <v>33</v>
      </c>
      <c r="L35" s="18" t="s">
        <v>30</v>
      </c>
    </row>
    <row r="36" spans="2:12" ht="12.75">
      <c r="B36" s="62"/>
      <c r="C36" s="21"/>
      <c r="D36" s="21"/>
      <c r="E36" s="21"/>
      <c r="F36" s="21"/>
      <c r="G36" s="21"/>
      <c r="H36" s="21"/>
      <c r="I36" s="21"/>
      <c r="J36" s="21"/>
      <c r="K36" s="21"/>
      <c r="L36" s="16"/>
    </row>
    <row r="37" spans="2:12" ht="25.5">
      <c r="B37" s="60" t="s">
        <v>34</v>
      </c>
      <c r="C37" s="22">
        <v>0.2259</v>
      </c>
      <c r="D37" s="22">
        <v>0.1909</v>
      </c>
      <c r="E37" s="17">
        <v>0.1909</v>
      </c>
      <c r="F37" s="17">
        <f>0.1909+0.6973</f>
        <v>0.8882</v>
      </c>
      <c r="G37" s="22"/>
      <c r="H37" s="22">
        <v>0.15</v>
      </c>
      <c r="I37" s="22">
        <v>0.14</v>
      </c>
      <c r="J37" s="22">
        <v>0.14</v>
      </c>
      <c r="K37" s="22">
        <v>0.14</v>
      </c>
      <c r="L37" s="14" t="s">
        <v>22</v>
      </c>
    </row>
    <row r="38" spans="2:12" ht="12.75">
      <c r="B38" s="61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25.5">
      <c r="B39" s="61"/>
      <c r="C39" s="17">
        <v>0.0089</v>
      </c>
      <c r="D39" s="17">
        <v>0.0089</v>
      </c>
      <c r="E39" s="17">
        <v>0.0089</v>
      </c>
      <c r="F39" s="17">
        <v>0.0089</v>
      </c>
      <c r="G39" s="17"/>
      <c r="H39" s="17">
        <v>0.0118</v>
      </c>
      <c r="I39" s="17">
        <v>0.0022</v>
      </c>
      <c r="J39" s="17">
        <v>0.0022</v>
      </c>
      <c r="K39" s="17">
        <v>0.0022</v>
      </c>
      <c r="L39" s="18" t="s">
        <v>23</v>
      </c>
    </row>
    <row r="40" spans="2:12" ht="12.75">
      <c r="B40" s="61"/>
      <c r="C40" s="17"/>
      <c r="D40" s="17"/>
      <c r="E40" s="17"/>
      <c r="F40" s="17"/>
      <c r="G40" s="17"/>
      <c r="H40" s="17"/>
      <c r="I40" s="17"/>
      <c r="J40" s="17"/>
      <c r="K40" s="17"/>
      <c r="L40" s="18"/>
    </row>
    <row r="41" spans="2:12" ht="25.5">
      <c r="B41" s="61"/>
      <c r="C41" s="17">
        <f>C37+C39</f>
        <v>0.23479999999999998</v>
      </c>
      <c r="D41" s="17">
        <f>D37+D39</f>
        <v>0.19979999999999998</v>
      </c>
      <c r="E41" s="17">
        <f>E37+E39</f>
        <v>0.19979999999999998</v>
      </c>
      <c r="F41" s="17">
        <f>F37+F39</f>
        <v>0.8971</v>
      </c>
      <c r="G41" s="17"/>
      <c r="H41" s="17">
        <f>H37+H39</f>
        <v>0.1618</v>
      </c>
      <c r="I41" s="17">
        <f>I37+I39</f>
        <v>0.14220000000000002</v>
      </c>
      <c r="J41" s="17">
        <f>J37+J39</f>
        <v>0.14220000000000002</v>
      </c>
      <c r="K41" s="17">
        <f>K37+K39</f>
        <v>0.14220000000000002</v>
      </c>
      <c r="L41" s="18" t="s">
        <v>24</v>
      </c>
    </row>
    <row r="42" spans="2:12" ht="12.75">
      <c r="B42" s="61"/>
      <c r="C42" s="17"/>
      <c r="D42" s="17"/>
      <c r="E42" s="17"/>
      <c r="F42" s="17"/>
      <c r="G42" s="17"/>
      <c r="H42" s="17"/>
      <c r="I42" s="17"/>
      <c r="J42" s="17"/>
      <c r="K42" s="17"/>
      <c r="L42" s="18"/>
    </row>
    <row r="43" spans="2:12" ht="25.5">
      <c r="B43" s="61"/>
      <c r="C43" s="19" t="s">
        <v>25</v>
      </c>
      <c r="D43" s="19" t="s">
        <v>26</v>
      </c>
      <c r="E43" s="20">
        <v>0.0085</v>
      </c>
      <c r="F43" s="19" t="s">
        <v>26</v>
      </c>
      <c r="G43" s="19"/>
      <c r="H43" s="26" t="s">
        <v>35</v>
      </c>
      <c r="I43" s="26" t="s">
        <v>36</v>
      </c>
      <c r="J43" s="26" t="s">
        <v>36</v>
      </c>
      <c r="K43" s="26" t="s">
        <v>37</v>
      </c>
      <c r="L43" s="18" t="s">
        <v>30</v>
      </c>
    </row>
    <row r="44" spans="2:12" ht="12.75">
      <c r="B44" s="62"/>
      <c r="C44" s="21"/>
      <c r="D44" s="21"/>
      <c r="E44" s="21"/>
      <c r="F44" s="21"/>
      <c r="G44" s="21"/>
      <c r="H44" s="21"/>
      <c r="I44" s="21"/>
      <c r="J44" s="21"/>
      <c r="K44" s="21"/>
      <c r="L44" s="16"/>
    </row>
    <row r="45" spans="2:12" ht="25.5">
      <c r="B45" s="60" t="s">
        <v>38</v>
      </c>
      <c r="C45" s="22">
        <f>0.2259+0.15</f>
        <v>0.3759</v>
      </c>
      <c r="D45" s="22">
        <f>0.1909+0.15</f>
        <v>0.3409</v>
      </c>
      <c r="E45" s="22">
        <f>0.1909+0.15</f>
        <v>0.3409</v>
      </c>
      <c r="F45" s="22">
        <f>0.15+0.1909+0.6973</f>
        <v>1.0382</v>
      </c>
      <c r="G45" s="22">
        <v>0.15</v>
      </c>
      <c r="H45" s="22">
        <v>0.15</v>
      </c>
      <c r="I45" s="22">
        <f>0.15+0.14</f>
        <v>0.29000000000000004</v>
      </c>
      <c r="J45" s="22">
        <f>0.15+0.14</f>
        <v>0.29000000000000004</v>
      </c>
      <c r="K45" s="22">
        <f>0.15+0.14</f>
        <v>0.29000000000000004</v>
      </c>
      <c r="L45" s="14" t="s">
        <v>22</v>
      </c>
    </row>
    <row r="46" spans="2:12" ht="12.75">
      <c r="B46" s="61"/>
      <c r="C46" s="17"/>
      <c r="D46" s="17"/>
      <c r="E46" s="17"/>
      <c r="F46" s="17"/>
      <c r="G46" s="17"/>
      <c r="H46" s="17"/>
      <c r="I46" s="27"/>
      <c r="J46" s="27"/>
      <c r="K46" s="17"/>
      <c r="L46" s="18"/>
    </row>
    <row r="47" spans="2:12" ht="25.5">
      <c r="B47" s="61"/>
      <c r="C47" s="17">
        <f>0.0118+0.0089</f>
        <v>0.0207</v>
      </c>
      <c r="D47" s="17">
        <f>0.0118+0.0089</f>
        <v>0.0207</v>
      </c>
      <c r="E47" s="17">
        <f>0.0118+0.0089</f>
        <v>0.0207</v>
      </c>
      <c r="F47" s="17">
        <f>0.0118+0.0089</f>
        <v>0.0207</v>
      </c>
      <c r="G47" s="17">
        <v>0.0118</v>
      </c>
      <c r="H47" s="17">
        <v>0.0118</v>
      </c>
      <c r="I47" s="17">
        <f>0.0118+0.0022</f>
        <v>0.014</v>
      </c>
      <c r="J47" s="17">
        <f>0.0118+0.0022</f>
        <v>0.014</v>
      </c>
      <c r="K47" s="17">
        <f>0.0118+0.0022</f>
        <v>0.014</v>
      </c>
      <c r="L47" s="18" t="s">
        <v>23</v>
      </c>
    </row>
    <row r="48" spans="2:12" ht="12.75">
      <c r="B48" s="61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2:12" ht="25.5">
      <c r="B49" s="61"/>
      <c r="C49" s="17">
        <f aca="true" t="shared" si="3" ref="C49:K49">C45+C47</f>
        <v>0.3966</v>
      </c>
      <c r="D49" s="17">
        <f t="shared" si="3"/>
        <v>0.3616</v>
      </c>
      <c r="E49" s="17">
        <f t="shared" si="3"/>
        <v>0.3616</v>
      </c>
      <c r="F49" s="17">
        <f t="shared" si="3"/>
        <v>1.0589</v>
      </c>
      <c r="G49" s="17">
        <f t="shared" si="3"/>
        <v>0.1618</v>
      </c>
      <c r="H49" s="17">
        <f t="shared" si="3"/>
        <v>0.1618</v>
      </c>
      <c r="I49" s="17">
        <f t="shared" si="3"/>
        <v>0.30400000000000005</v>
      </c>
      <c r="J49" s="17">
        <f t="shared" si="3"/>
        <v>0.30400000000000005</v>
      </c>
      <c r="K49" s="17">
        <f t="shared" si="3"/>
        <v>0.30400000000000005</v>
      </c>
      <c r="L49" s="18" t="s">
        <v>24</v>
      </c>
    </row>
    <row r="50" spans="2:12" ht="12.75">
      <c r="B50" s="61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2:12" ht="25.5">
      <c r="B51" s="61"/>
      <c r="C51" s="19" t="s">
        <v>39</v>
      </c>
      <c r="D51" s="19" t="s">
        <v>40</v>
      </c>
      <c r="E51" s="20">
        <v>0.024</v>
      </c>
      <c r="F51" s="19" t="s">
        <v>40</v>
      </c>
      <c r="G51" s="19" t="s">
        <v>41</v>
      </c>
      <c r="H51" s="19" t="s">
        <v>42</v>
      </c>
      <c r="I51" s="26" t="s">
        <v>43</v>
      </c>
      <c r="J51" s="26" t="s">
        <v>43</v>
      </c>
      <c r="K51" s="26" t="s">
        <v>44</v>
      </c>
      <c r="L51" s="18" t="s">
        <v>30</v>
      </c>
    </row>
    <row r="52" spans="2:12" ht="12.75">
      <c r="B52" s="62"/>
      <c r="C52" s="21"/>
      <c r="D52" s="21"/>
      <c r="E52" s="21"/>
      <c r="F52" s="21"/>
      <c r="G52" s="21"/>
      <c r="H52" s="21"/>
      <c r="I52" s="21"/>
      <c r="J52" s="21"/>
      <c r="K52" s="21"/>
      <c r="L52" s="16"/>
    </row>
    <row r="53" spans="2:12" ht="25.5">
      <c r="B53" s="60" t="s">
        <v>45</v>
      </c>
      <c r="C53" s="28">
        <f>0.2259+0.14</f>
        <v>0.3659</v>
      </c>
      <c r="D53" s="22">
        <f>0.1909+0.14</f>
        <v>0.33089999999999997</v>
      </c>
      <c r="E53" s="22">
        <f>0.1909+0.14</f>
        <v>0.33089999999999997</v>
      </c>
      <c r="F53" s="22">
        <f>0.14+0.1909+0.6973</f>
        <v>1.0282</v>
      </c>
      <c r="G53" s="22">
        <v>0.14</v>
      </c>
      <c r="H53" s="22">
        <f>0.14+0.15</f>
        <v>0.29000000000000004</v>
      </c>
      <c r="I53" s="22">
        <v>0.14</v>
      </c>
      <c r="J53" s="22">
        <v>0.14</v>
      </c>
      <c r="K53" s="29">
        <v>0.14</v>
      </c>
      <c r="L53" s="14" t="s">
        <v>22</v>
      </c>
    </row>
    <row r="54" spans="2:12" ht="12.75">
      <c r="B54" s="61"/>
      <c r="C54" s="30"/>
      <c r="D54" s="17"/>
      <c r="E54" s="17"/>
      <c r="F54" s="17"/>
      <c r="G54" s="17"/>
      <c r="H54" s="17"/>
      <c r="I54" s="17"/>
      <c r="J54" s="17"/>
      <c r="K54" s="31"/>
      <c r="L54" s="18"/>
    </row>
    <row r="55" spans="2:12" ht="25.5">
      <c r="B55" s="61"/>
      <c r="C55" s="30">
        <f>0.0022+0.0089</f>
        <v>0.0111</v>
      </c>
      <c r="D55" s="17">
        <f>0.0022+0.0089</f>
        <v>0.0111</v>
      </c>
      <c r="E55" s="17">
        <f>0.0022+0.0089</f>
        <v>0.0111</v>
      </c>
      <c r="F55" s="17">
        <f>0.0022+0.0089</f>
        <v>0.0111</v>
      </c>
      <c r="G55" s="17">
        <v>0.0022</v>
      </c>
      <c r="H55" s="17">
        <f>0.0022+0.0118</f>
        <v>0.014</v>
      </c>
      <c r="I55" s="17">
        <v>0.0022</v>
      </c>
      <c r="J55" s="17">
        <v>0.0022</v>
      </c>
      <c r="K55" s="31">
        <v>0.0022</v>
      </c>
      <c r="L55" s="18" t="s">
        <v>23</v>
      </c>
    </row>
    <row r="56" spans="2:12" ht="12.75">
      <c r="B56" s="61"/>
      <c r="C56" s="30"/>
      <c r="D56" s="17"/>
      <c r="E56" s="17"/>
      <c r="F56" s="17"/>
      <c r="G56" s="17"/>
      <c r="H56" s="17"/>
      <c r="I56" s="17"/>
      <c r="J56" s="17"/>
      <c r="K56" s="31"/>
      <c r="L56" s="18"/>
    </row>
    <row r="57" spans="2:12" ht="25.5">
      <c r="B57" s="61"/>
      <c r="C57" s="30">
        <f aca="true" t="shared" si="4" ref="C57:K57">C53+C55</f>
        <v>0.377</v>
      </c>
      <c r="D57" s="17">
        <f t="shared" si="4"/>
        <v>0.34199999999999997</v>
      </c>
      <c r="E57" s="17">
        <f t="shared" si="4"/>
        <v>0.34199999999999997</v>
      </c>
      <c r="F57" s="17">
        <f t="shared" si="4"/>
        <v>1.0393000000000001</v>
      </c>
      <c r="G57" s="17">
        <f t="shared" si="4"/>
        <v>0.14220000000000002</v>
      </c>
      <c r="H57" s="17">
        <f t="shared" si="4"/>
        <v>0.30400000000000005</v>
      </c>
      <c r="I57" s="17">
        <f t="shared" si="4"/>
        <v>0.14220000000000002</v>
      </c>
      <c r="J57" s="17">
        <f t="shared" si="4"/>
        <v>0.14220000000000002</v>
      </c>
      <c r="K57" s="31">
        <f t="shared" si="4"/>
        <v>0.14220000000000002</v>
      </c>
      <c r="L57" s="18" t="s">
        <v>24</v>
      </c>
    </row>
    <row r="58" spans="2:12" ht="12.75">
      <c r="B58" s="61"/>
      <c r="C58" s="30"/>
      <c r="D58" s="17"/>
      <c r="E58" s="17"/>
      <c r="F58" s="17"/>
      <c r="G58" s="17"/>
      <c r="H58" s="17"/>
      <c r="I58" s="17"/>
      <c r="J58" s="17"/>
      <c r="K58" s="31"/>
      <c r="L58" s="18"/>
    </row>
    <row r="59" spans="2:12" ht="38.25">
      <c r="B59" s="61"/>
      <c r="C59" s="32" t="s">
        <v>28</v>
      </c>
      <c r="D59" s="19" t="s">
        <v>27</v>
      </c>
      <c r="E59" s="20">
        <v>0.0225</v>
      </c>
      <c r="F59" s="19" t="s">
        <v>27</v>
      </c>
      <c r="G59" s="19" t="s">
        <v>35</v>
      </c>
      <c r="H59" s="19" t="s">
        <v>33</v>
      </c>
      <c r="I59" s="26" t="s">
        <v>36</v>
      </c>
      <c r="J59" s="26" t="s">
        <v>36</v>
      </c>
      <c r="K59" s="33" t="s">
        <v>37</v>
      </c>
      <c r="L59" s="23" t="s">
        <v>46</v>
      </c>
    </row>
    <row r="60" spans="2:12" ht="12.75">
      <c r="B60" s="62"/>
      <c r="C60" s="34"/>
      <c r="D60" s="21"/>
      <c r="E60" s="21"/>
      <c r="F60" s="21"/>
      <c r="G60" s="21"/>
      <c r="H60" s="21"/>
      <c r="I60" s="21"/>
      <c r="J60" s="21"/>
      <c r="K60" s="35"/>
      <c r="L60" s="25"/>
    </row>
    <row r="61" spans="2:12" ht="25.5">
      <c r="B61" s="60" t="s">
        <v>47</v>
      </c>
      <c r="C61" s="28">
        <f>0.2259+0.14</f>
        <v>0.3659</v>
      </c>
      <c r="D61" s="22">
        <f>0.1909+0.14</f>
        <v>0.33089999999999997</v>
      </c>
      <c r="E61" s="22">
        <f>0.1909+0.14</f>
        <v>0.33089999999999997</v>
      </c>
      <c r="F61" s="22">
        <f>0.14+0.1909+0.6973</f>
        <v>1.0282</v>
      </c>
      <c r="G61" s="22">
        <v>0.14</v>
      </c>
      <c r="H61" s="22">
        <f>0.14+0.15</f>
        <v>0.29000000000000004</v>
      </c>
      <c r="I61" s="22">
        <v>0.14</v>
      </c>
      <c r="J61" s="22"/>
      <c r="K61" s="22">
        <v>0.14</v>
      </c>
      <c r="L61" s="14" t="s">
        <v>22</v>
      </c>
    </row>
    <row r="62" spans="2:12" ht="12.75">
      <c r="B62" s="61"/>
      <c r="C62" s="30"/>
      <c r="D62" s="17"/>
      <c r="E62" s="17"/>
      <c r="F62" s="17"/>
      <c r="G62" s="17"/>
      <c r="H62" s="17"/>
      <c r="I62" s="17"/>
      <c r="J62" s="17"/>
      <c r="K62" s="17"/>
      <c r="L62" s="18"/>
    </row>
    <row r="63" spans="2:12" ht="25.5">
      <c r="B63" s="61"/>
      <c r="C63" s="30">
        <f>0.0022+0.0089</f>
        <v>0.0111</v>
      </c>
      <c r="D63" s="17">
        <f>0.0022+0.0089</f>
        <v>0.0111</v>
      </c>
      <c r="E63" s="17">
        <f>0.0022+0.0089</f>
        <v>0.0111</v>
      </c>
      <c r="F63" s="17">
        <f>0.0022+0.0089</f>
        <v>0.0111</v>
      </c>
      <c r="G63" s="17">
        <v>0.0022</v>
      </c>
      <c r="H63" s="17">
        <f>0.0022+0.0118</f>
        <v>0.014</v>
      </c>
      <c r="I63" s="17">
        <v>0.0022</v>
      </c>
      <c r="J63" s="17"/>
      <c r="K63" s="17">
        <v>0.0022</v>
      </c>
      <c r="L63" s="18" t="s">
        <v>23</v>
      </c>
    </row>
    <row r="64" spans="2:12" ht="12.75">
      <c r="B64" s="61"/>
      <c r="C64" s="30"/>
      <c r="D64" s="17"/>
      <c r="E64" s="17"/>
      <c r="F64" s="17"/>
      <c r="G64" s="17"/>
      <c r="H64" s="17"/>
      <c r="I64" s="17"/>
      <c r="J64" s="17"/>
      <c r="K64" s="17"/>
      <c r="L64" s="18"/>
    </row>
    <row r="65" spans="2:12" ht="25.5">
      <c r="B65" s="61"/>
      <c r="C65" s="30">
        <f aca="true" t="shared" si="5" ref="C65:I65">C61+C63</f>
        <v>0.377</v>
      </c>
      <c r="D65" s="17">
        <f t="shared" si="5"/>
        <v>0.34199999999999997</v>
      </c>
      <c r="E65" s="17">
        <f t="shared" si="5"/>
        <v>0.34199999999999997</v>
      </c>
      <c r="F65" s="17">
        <f t="shared" si="5"/>
        <v>1.0393000000000001</v>
      </c>
      <c r="G65" s="17">
        <f t="shared" si="5"/>
        <v>0.14220000000000002</v>
      </c>
      <c r="H65" s="17">
        <f t="shared" si="5"/>
        <v>0.30400000000000005</v>
      </c>
      <c r="I65" s="17">
        <f t="shared" si="5"/>
        <v>0.14220000000000002</v>
      </c>
      <c r="J65" s="17"/>
      <c r="K65" s="17">
        <f>K61+K63</f>
        <v>0.14220000000000002</v>
      </c>
      <c r="L65" s="18" t="s">
        <v>24</v>
      </c>
    </row>
    <row r="66" spans="2:12" ht="12.75">
      <c r="B66" s="61"/>
      <c r="C66" s="30"/>
      <c r="D66" s="17"/>
      <c r="E66" s="17"/>
      <c r="F66" s="17"/>
      <c r="G66" s="17"/>
      <c r="H66" s="17"/>
      <c r="I66" s="17"/>
      <c r="J66" s="17"/>
      <c r="K66" s="17"/>
      <c r="L66" s="18"/>
    </row>
    <row r="67" spans="2:12" ht="38.25">
      <c r="B67" s="61"/>
      <c r="C67" s="32" t="s">
        <v>28</v>
      </c>
      <c r="D67" s="19" t="s">
        <v>27</v>
      </c>
      <c r="E67" s="20">
        <v>0.0225</v>
      </c>
      <c r="F67" s="19" t="s">
        <v>27</v>
      </c>
      <c r="G67" s="19" t="s">
        <v>35</v>
      </c>
      <c r="H67" s="19" t="s">
        <v>33</v>
      </c>
      <c r="I67" s="26" t="s">
        <v>36</v>
      </c>
      <c r="J67" s="26"/>
      <c r="K67" s="19" t="s">
        <v>48</v>
      </c>
      <c r="L67" s="23" t="s">
        <v>46</v>
      </c>
    </row>
    <row r="68" spans="2:12" ht="12.75">
      <c r="B68" s="62"/>
      <c r="C68" s="34"/>
      <c r="D68" s="21"/>
      <c r="E68" s="21"/>
      <c r="F68" s="21"/>
      <c r="G68" s="21"/>
      <c r="H68" s="21"/>
      <c r="I68" s="21"/>
      <c r="J68" s="21"/>
      <c r="K68" s="21"/>
      <c r="L68" s="25"/>
    </row>
    <row r="69" spans="2:12" ht="25.5">
      <c r="B69" s="60" t="s">
        <v>49</v>
      </c>
      <c r="C69" s="28">
        <f>0.2259+0.14</f>
        <v>0.3659</v>
      </c>
      <c r="D69" s="22">
        <f>0.1909+0.14</f>
        <v>0.33089999999999997</v>
      </c>
      <c r="E69" s="22">
        <f>0.1909+0.14</f>
        <v>0.33089999999999997</v>
      </c>
      <c r="F69" s="22">
        <f>0.14+0.1909+0.6973</f>
        <v>1.0282</v>
      </c>
      <c r="G69" s="22">
        <v>0.14</v>
      </c>
      <c r="H69" s="22">
        <f>0.14+0.15</f>
        <v>0.29000000000000004</v>
      </c>
      <c r="I69" s="22">
        <v>0.14</v>
      </c>
      <c r="J69" s="22">
        <v>0.14</v>
      </c>
      <c r="K69" s="29">
        <v>0.14</v>
      </c>
      <c r="L69" s="14" t="s">
        <v>22</v>
      </c>
    </row>
    <row r="70" spans="2:12" ht="12.75">
      <c r="B70" s="61"/>
      <c r="C70" s="30"/>
      <c r="D70" s="17"/>
      <c r="E70" s="17"/>
      <c r="F70" s="17"/>
      <c r="G70" s="17"/>
      <c r="H70" s="17"/>
      <c r="I70" s="17"/>
      <c r="J70" s="17"/>
      <c r="K70" s="31"/>
      <c r="L70" s="18"/>
    </row>
    <row r="71" spans="2:12" ht="25.5">
      <c r="B71" s="61"/>
      <c r="C71" s="30">
        <f>0.0022+0.0089</f>
        <v>0.0111</v>
      </c>
      <c r="D71" s="17">
        <f>0.0022+0.0089</f>
        <v>0.0111</v>
      </c>
      <c r="E71" s="17">
        <f>0.0022+0.0089</f>
        <v>0.0111</v>
      </c>
      <c r="F71" s="17">
        <f>0.0022+0.0089</f>
        <v>0.0111</v>
      </c>
      <c r="G71" s="17">
        <v>0.0022</v>
      </c>
      <c r="H71" s="17">
        <f>0.0022+0.0118</f>
        <v>0.014</v>
      </c>
      <c r="I71" s="17">
        <v>0.0022</v>
      </c>
      <c r="J71" s="17">
        <v>0.0022</v>
      </c>
      <c r="K71" s="31">
        <v>0.0022</v>
      </c>
      <c r="L71" s="18" t="s">
        <v>23</v>
      </c>
    </row>
    <row r="72" spans="2:12" ht="12.75">
      <c r="B72" s="61"/>
      <c r="C72" s="30"/>
      <c r="D72" s="17"/>
      <c r="E72" s="17"/>
      <c r="F72" s="17"/>
      <c r="G72" s="17"/>
      <c r="H72" s="17"/>
      <c r="I72" s="17"/>
      <c r="J72" s="17"/>
      <c r="K72" s="31"/>
      <c r="L72" s="18"/>
    </row>
    <row r="73" spans="2:12" ht="25.5">
      <c r="B73" s="61"/>
      <c r="C73" s="30">
        <f aca="true" t="shared" si="6" ref="C73:K73">C69+C71</f>
        <v>0.377</v>
      </c>
      <c r="D73" s="17">
        <f t="shared" si="6"/>
        <v>0.34199999999999997</v>
      </c>
      <c r="E73" s="17">
        <f t="shared" si="6"/>
        <v>0.34199999999999997</v>
      </c>
      <c r="F73" s="17">
        <f t="shared" si="6"/>
        <v>1.0393000000000001</v>
      </c>
      <c r="G73" s="17">
        <f t="shared" si="6"/>
        <v>0.14220000000000002</v>
      </c>
      <c r="H73" s="17">
        <f t="shared" si="6"/>
        <v>0.30400000000000005</v>
      </c>
      <c r="I73" s="17">
        <f t="shared" si="6"/>
        <v>0.14220000000000002</v>
      </c>
      <c r="J73" s="17">
        <f t="shared" si="6"/>
        <v>0.14220000000000002</v>
      </c>
      <c r="K73" s="31">
        <f t="shared" si="6"/>
        <v>0.14220000000000002</v>
      </c>
      <c r="L73" s="18" t="s">
        <v>24</v>
      </c>
    </row>
    <row r="74" spans="2:12" ht="12.75">
      <c r="B74" s="61"/>
      <c r="C74" s="30"/>
      <c r="D74" s="17"/>
      <c r="E74" s="17"/>
      <c r="F74" s="17"/>
      <c r="G74" s="17"/>
      <c r="H74" s="17"/>
      <c r="I74" s="17"/>
      <c r="J74" s="17"/>
      <c r="K74" s="31"/>
      <c r="L74" s="18"/>
    </row>
    <row r="75" spans="2:12" ht="51">
      <c r="B75" s="62"/>
      <c r="C75" s="36" t="s">
        <v>29</v>
      </c>
      <c r="D75" s="37" t="s">
        <v>33</v>
      </c>
      <c r="E75" s="38">
        <v>0.027</v>
      </c>
      <c r="F75" s="37" t="s">
        <v>33</v>
      </c>
      <c r="G75" s="37" t="s">
        <v>50</v>
      </c>
      <c r="H75" s="37" t="s">
        <v>51</v>
      </c>
      <c r="I75" s="39" t="s">
        <v>37</v>
      </c>
      <c r="J75" s="39" t="s">
        <v>48</v>
      </c>
      <c r="K75" s="40" t="s">
        <v>48</v>
      </c>
      <c r="L75" s="25" t="s">
        <v>52</v>
      </c>
    </row>
    <row r="77" ht="12.75">
      <c r="B77" s="41" t="s">
        <v>53</v>
      </c>
    </row>
    <row r="78" ht="12.75">
      <c r="B78" s="41" t="s">
        <v>54</v>
      </c>
    </row>
    <row r="79" ht="12.75">
      <c r="B79" s="41"/>
    </row>
    <row r="80" ht="12.75">
      <c r="B80" s="42" t="s">
        <v>55</v>
      </c>
    </row>
    <row r="81" ht="12.75">
      <c r="B81" s="43"/>
    </row>
    <row r="82" ht="12.75">
      <c r="B82" s="1" t="s">
        <v>56</v>
      </c>
    </row>
    <row r="83" ht="12.75">
      <c r="B83" s="44" t="s">
        <v>57</v>
      </c>
    </row>
  </sheetData>
  <mergeCells count="15">
    <mergeCell ref="B69:B75"/>
    <mergeCell ref="B13:B20"/>
    <mergeCell ref="B37:B44"/>
    <mergeCell ref="B45:B52"/>
    <mergeCell ref="B53:B60"/>
    <mergeCell ref="B61:B68"/>
    <mergeCell ref="B29:B36"/>
    <mergeCell ref="B21:B28"/>
    <mergeCell ref="C8:K9"/>
    <mergeCell ref="L11:L12"/>
    <mergeCell ref="B11:B12"/>
    <mergeCell ref="B2:L2"/>
    <mergeCell ref="B5:L5"/>
    <mergeCell ref="B3:L3"/>
    <mergeCell ref="B4:L4"/>
  </mergeCells>
  <printOptions horizontalCentered="1"/>
  <pageMargins left="0" right="0.25" top="0" bottom="0" header="0.25" footer="0.5"/>
  <pageSetup fitToHeight="1" fitToWidth="1" horizontalDpi="600" verticalDpi="600" orientation="portrait" scale="46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ETC Workstation</dc:creator>
  <cp:keywords/>
  <dc:description/>
  <cp:lastModifiedBy>Jeanette Doll</cp:lastModifiedBy>
  <dcterms:created xsi:type="dcterms:W3CDTF">2009-02-20T21:06:07Z</dcterms:created>
  <dcterms:modified xsi:type="dcterms:W3CDTF">2011-09-26T16:32:37Z</dcterms:modified>
  <cp:category/>
  <cp:version/>
  <cp:contentType/>
  <cp:contentStatus/>
</cp:coreProperties>
</file>